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nubo-my.sharepoint.com/personal/jskod_renson_be/Documents/Desktop/PP/CAMARGUE/TOOLS/"/>
    </mc:Choice>
  </mc:AlternateContent>
  <xr:revisionPtr revIDLastSave="7" documentId="13_ncr:1_{EA664E15-360D-44FF-97C3-7EB8982D9347}" xr6:coauthVersionLast="46" xr6:coauthVersionMax="46" xr10:uidLastSave="{F02D5E48-6378-4B80-B310-AE33579731AF}"/>
  <bookViews>
    <workbookView xWindow="1536" yWindow="1536" windowWidth="17280" windowHeight="8964" xr2:uid="{EBC4BEC9-1DE8-406F-B5B1-4EE4F9EAED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C11" i="1"/>
  <c r="D18" i="1"/>
  <c r="C19" i="1"/>
  <c r="D10" i="1"/>
  <c r="C23" i="1"/>
  <c r="D23" i="1" s="1"/>
  <c r="C36" i="1" l="1"/>
  <c r="D36" i="1" s="1"/>
  <c r="C49" i="1"/>
  <c r="D49" i="1" s="1"/>
  <c r="D7" i="1" l="1"/>
  <c r="D17" i="1"/>
  <c r="D6" i="1"/>
  <c r="D5" i="1"/>
  <c r="D4" i="1"/>
  <c r="D12" i="1"/>
  <c r="D14" i="1" s="1"/>
  <c r="C13" i="1"/>
  <c r="C15" i="1"/>
  <c r="C16" i="1" s="1"/>
  <c r="C8" i="1"/>
  <c r="C27" i="1" l="1"/>
  <c r="C24" i="1"/>
  <c r="D8" i="1"/>
  <c r="D15" i="1"/>
  <c r="D16" i="1" s="1"/>
  <c r="C9" i="1"/>
  <c r="C22" i="1"/>
  <c r="D24" i="1" l="1"/>
  <c r="C37" i="1"/>
  <c r="D37" i="1" s="1"/>
  <c r="C50" i="1"/>
  <c r="D50" i="1" s="1"/>
  <c r="D27" i="1"/>
  <c r="C53" i="1"/>
  <c r="D53" i="1" s="1"/>
  <c r="C40" i="1"/>
  <c r="D40" i="1" s="1"/>
  <c r="C30" i="1"/>
  <c r="D9" i="1"/>
  <c r="D22" i="1"/>
  <c r="C48" i="1"/>
  <c r="D48" i="1" s="1"/>
  <c r="C26" i="1"/>
  <c r="C35" i="1"/>
  <c r="D35" i="1" s="1"/>
  <c r="C25" i="1"/>
  <c r="D26" i="1" l="1"/>
  <c r="C52" i="1"/>
  <c r="D52" i="1" s="1"/>
  <c r="C29" i="1"/>
  <c r="D29" i="1" s="1"/>
  <c r="C39" i="1"/>
  <c r="D39" i="1" s="1"/>
  <c r="D25" i="1"/>
  <c r="C51" i="1"/>
  <c r="D51" i="1" s="1"/>
  <c r="C28" i="1"/>
  <c r="D28" i="1" s="1"/>
  <c r="C38" i="1"/>
  <c r="D38" i="1" s="1"/>
  <c r="C43" i="1"/>
  <c r="D43" i="1" s="1"/>
  <c r="C33" i="1"/>
  <c r="D33" i="1" s="1"/>
  <c r="C56" i="1"/>
  <c r="D56" i="1" s="1"/>
  <c r="D30" i="1"/>
  <c r="C41" i="1" l="1"/>
  <c r="D41" i="1" s="1"/>
  <c r="C54" i="1"/>
  <c r="D54" i="1" s="1"/>
  <c r="C31" i="1"/>
  <c r="D31" i="1" s="1"/>
  <c r="C42" i="1"/>
  <c r="D42" i="1" s="1"/>
  <c r="C32" i="1"/>
  <c r="D32" i="1" s="1"/>
  <c r="C55" i="1"/>
  <c r="D55" i="1" s="1"/>
  <c r="C46" i="1"/>
  <c r="D46" i="1" s="1"/>
  <c r="C59" i="1"/>
  <c r="D59" i="1" s="1"/>
  <c r="C45" i="1" l="1"/>
  <c r="D45" i="1" s="1"/>
  <c r="C58" i="1"/>
  <c r="D58" i="1" s="1"/>
  <c r="C44" i="1"/>
  <c r="D44" i="1" s="1"/>
  <c r="C57" i="1"/>
  <c r="D57" i="1" s="1"/>
</calcChain>
</file>

<file path=xl/sharedStrings.xml><?xml version="1.0" encoding="utf-8"?>
<sst xmlns="http://schemas.openxmlformats.org/spreadsheetml/2006/main" count="54" uniqueCount="53">
  <si>
    <t>Area sqm</t>
  </si>
  <si>
    <t>Total weight kg</t>
  </si>
  <si>
    <t>Wind Force N</t>
  </si>
  <si>
    <t>Force Grav. N</t>
  </si>
  <si>
    <t>Air density 1.25 kg/m3 according to the ISA “International Standard Atmosphere” at sea level and at 288°K</t>
  </si>
  <si>
    <t>Wind Force kg</t>
  </si>
  <si>
    <t>Force Grav. kg</t>
  </si>
  <si>
    <t>Wind Force N/sqm</t>
  </si>
  <si>
    <t>Wind Force kg/sqm</t>
  </si>
  <si>
    <t>Wind Speed m/s</t>
  </si>
  <si>
    <t>Wind Speed mph</t>
  </si>
  <si>
    <t>Wind Speed kmh</t>
  </si>
  <si>
    <t>Span mm</t>
  </si>
  <si>
    <t>Overall pivot mm</t>
  </si>
  <si>
    <t>Total weight lbs</t>
  </si>
  <si>
    <t>Anchors per column/attachment</t>
  </si>
  <si>
    <t>Columns/attachments</t>
  </si>
  <si>
    <r>
      <t>Air Density kg/m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</si>
  <si>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Wind Force lbs</t>
  </si>
  <si>
    <t>Force Grav. lbs</t>
  </si>
  <si>
    <t>Total unit</t>
  </si>
  <si>
    <t>Area sqft</t>
  </si>
  <si>
    <t>Resultant Force kg - uplift</t>
  </si>
  <si>
    <t>Resultant Force N  - uplift</t>
  </si>
  <si>
    <t>Resultant Force lbs  - uplift</t>
  </si>
  <si>
    <t>Resultant Force kg - downforce</t>
  </si>
  <si>
    <t>Resultant Force N - downforce</t>
  </si>
  <si>
    <t>Resultant Force lbs - downforce</t>
  </si>
  <si>
    <t>Resultant Force per column/attachment kg - uplift</t>
  </si>
  <si>
    <t>Resultant Force per column/attachment kg - downforce</t>
  </si>
  <si>
    <t>Resultant Force per column/attachment N - uplift</t>
  </si>
  <si>
    <t>Resultant Force per column/attachment N - downforce</t>
  </si>
  <si>
    <t>Resultant Force per column/attachment lbs - uplift</t>
  </si>
  <si>
    <t>Resultant Force per column/attachment lbs - downforce</t>
  </si>
  <si>
    <t>Resultant Force per anchor kg - uplift</t>
  </si>
  <si>
    <t>Resultant Force per anchor kg - downforce</t>
  </si>
  <si>
    <t>Resultant Force per anchor N - uplift</t>
  </si>
  <si>
    <t>Resultant Force per anchor N - downforce</t>
  </si>
  <si>
    <t>Resultant Force kg - snowload</t>
  </si>
  <si>
    <t>Resultant Force N - snowload</t>
  </si>
  <si>
    <t>Resultant Force per column/attachment kg - snowload</t>
  </si>
  <si>
    <t>Resultant Force per anchor kg - snowload</t>
  </si>
  <si>
    <t>Resultant Force per column/attachment N - snowload</t>
  </si>
  <si>
    <t>Resultant Force per anchor N - snowload</t>
  </si>
  <si>
    <t>Resultant Force per column/attachment lbs - snowload</t>
  </si>
  <si>
    <t>Resultant Force per anchor lbs - downforce</t>
  </si>
  <si>
    <t>Resultant Force per anchor lbs - uplift</t>
  </si>
  <si>
    <t>Resultant Force lbs - snowload</t>
  </si>
  <si>
    <t>Resultant Force per anchor lbs - snowload</t>
  </si>
  <si>
    <t>Snow load total unit kg</t>
  </si>
  <si>
    <t>Snow load total unit lbs</t>
  </si>
  <si>
    <t>Snow load kg/sqm</t>
  </si>
  <si>
    <t>Snow load psf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</si>
</sst>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left"/>
    </xf>
    <xf numFmtId="0" fontId="1" fillId="6" borderId="7" xfId="0" applyFont="1" applyFill="1" applyBorder="1" applyAlignment="1">
      <alignment horizontal="left"/>
    </xf>
    <xf numFmtId="0" fontId="0" fillId="0" borderId="6" xfId="0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7" borderId="4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8" borderId="3" xfId="0" applyFont="1" applyFill="1" applyBorder="1" applyAlignment="1">
      <alignment horizontal="left"/>
    </xf>
    <xf numFmtId="0" fontId="1" fillId="8" borderId="4" xfId="0" applyFont="1" applyFill="1" applyBorder="1" applyAlignment="1">
      <alignment horizontal="left"/>
    </xf>
    <xf numFmtId="0" fontId="1" fillId="8" borderId="5" xfId="0" applyFont="1" applyFill="1" applyBorder="1" applyAlignment="1">
      <alignment horizontal="left"/>
    </xf>
    <xf numFmtId="1" fontId="0" fillId="0" borderId="8" xfId="0" applyNumberFormat="1" applyFill="1" applyBorder="1" applyAlignment="1"/>
    <xf numFmtId="1" fontId="0" fillId="0" borderId="9" xfId="0" applyNumberFormat="1" applyFill="1" applyBorder="1" applyAlignment="1"/>
    <xf numFmtId="2" fontId="0" fillId="0" borderId="9" xfId="0" applyNumberFormat="1" applyBorder="1" applyAlignment="1"/>
    <xf numFmtId="2" fontId="0" fillId="0" borderId="9" xfId="0" applyNumberFormat="1" applyFill="1" applyBorder="1" applyAlignment="1"/>
    <xf numFmtId="1" fontId="0" fillId="2" borderId="11" xfId="0" applyNumberFormat="1" applyFill="1" applyBorder="1" applyAlignment="1">
      <alignment horizontal="right"/>
    </xf>
    <xf numFmtId="2" fontId="0" fillId="3" borderId="8" xfId="0" applyNumberFormat="1" applyFill="1" applyBorder="1" applyAlignment="1">
      <alignment horizontal="right"/>
    </xf>
    <xf numFmtId="2" fontId="0" fillId="3" borderId="9" xfId="0" applyNumberFormat="1" applyFill="1" applyBorder="1" applyAlignment="1">
      <alignment horizontal="right"/>
    </xf>
    <xf numFmtId="2" fontId="0" fillId="3" borderId="10" xfId="0" applyNumberFormat="1" applyFill="1" applyBorder="1" applyAlignment="1">
      <alignment horizontal="right"/>
    </xf>
    <xf numFmtId="2" fontId="0" fillId="6" borderId="8" xfId="0" applyNumberFormat="1" applyFill="1" applyBorder="1" applyAlignment="1">
      <alignment horizontal="right"/>
    </xf>
    <xf numFmtId="2" fontId="0" fillId="6" borderId="9" xfId="0" applyNumberFormat="1" applyFill="1" applyBorder="1" applyAlignment="1">
      <alignment horizontal="right"/>
    </xf>
    <xf numFmtId="2" fontId="0" fillId="6" borderId="10" xfId="0" applyNumberFormat="1" applyFill="1" applyBorder="1" applyAlignment="1">
      <alignment horizontal="right"/>
    </xf>
    <xf numFmtId="2" fontId="0" fillId="6" borderId="12" xfId="0" applyNumberForma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2" fontId="0" fillId="4" borderId="8" xfId="0" applyNumberFormat="1" applyFill="1" applyBorder="1" applyAlignment="1">
      <alignment horizontal="right"/>
    </xf>
    <xf numFmtId="2" fontId="0" fillId="4" borderId="9" xfId="0" applyNumberFormat="1" applyFill="1" applyBorder="1" applyAlignment="1">
      <alignment horizontal="right"/>
    </xf>
    <xf numFmtId="2" fontId="0" fillId="4" borderId="10" xfId="0" applyNumberFormat="1" applyFill="1" applyBorder="1" applyAlignment="1">
      <alignment horizontal="right"/>
    </xf>
    <xf numFmtId="2" fontId="0" fillId="7" borderId="8" xfId="0" applyNumberFormat="1" applyFill="1" applyBorder="1" applyAlignment="1">
      <alignment horizontal="right"/>
    </xf>
    <xf numFmtId="2" fontId="0" fillId="7" borderId="9" xfId="0" applyNumberFormat="1" applyFill="1" applyBorder="1" applyAlignment="1">
      <alignment horizontal="right"/>
    </xf>
    <xf numFmtId="2" fontId="0" fillId="7" borderId="10" xfId="0" applyNumberFormat="1" applyFill="1" applyBorder="1" applyAlignment="1">
      <alignment horizontal="right"/>
    </xf>
    <xf numFmtId="2" fontId="0" fillId="5" borderId="8" xfId="0" applyNumberFormat="1" applyFill="1" applyBorder="1" applyAlignment="1">
      <alignment horizontal="right"/>
    </xf>
    <xf numFmtId="2" fontId="0" fillId="5" borderId="9" xfId="0" applyNumberFormat="1" applyFill="1" applyBorder="1" applyAlignment="1">
      <alignment horizontal="right"/>
    </xf>
    <xf numFmtId="2" fontId="0" fillId="5" borderId="10" xfId="0" applyNumberForma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2" fontId="0" fillId="8" borderId="9" xfId="0" applyNumberFormat="1" applyFill="1" applyBorder="1" applyAlignment="1">
      <alignment horizontal="right"/>
    </xf>
    <xf numFmtId="2" fontId="0" fillId="8" borderId="10" xfId="0" applyNumberFormat="1" applyFill="1" applyBorder="1" applyAlignment="1">
      <alignment horizontal="right"/>
    </xf>
    <xf numFmtId="2" fontId="0" fillId="0" borderId="4" xfId="0" applyNumberFormat="1" applyBorder="1" applyAlignment="1"/>
    <xf numFmtId="2" fontId="0" fillId="0" borderId="5" xfId="0" applyNumberFormat="1" applyBorder="1" applyAlignment="1"/>
    <xf numFmtId="1" fontId="0" fillId="2" borderId="1" xfId="0" applyNumberFormat="1" applyFill="1" applyBorder="1" applyAlignment="1">
      <alignment horizontal="right"/>
    </xf>
    <xf numFmtId="2" fontId="0" fillId="3" borderId="3" xfId="0" applyNumberFormat="1" applyFill="1" applyBorder="1" applyAlignment="1">
      <alignment horizontal="right"/>
    </xf>
    <xf numFmtId="2" fontId="0" fillId="3" borderId="4" xfId="0" applyNumberFormat="1" applyFill="1" applyBorder="1" applyAlignment="1">
      <alignment horizontal="right"/>
    </xf>
    <xf numFmtId="2" fontId="0" fillId="3" borderId="5" xfId="0" applyNumberFormat="1" applyFill="1" applyBorder="1" applyAlignment="1">
      <alignment horizontal="right"/>
    </xf>
    <xf numFmtId="2" fontId="0" fillId="6" borderId="3" xfId="0" applyNumberFormat="1" applyFill="1" applyBorder="1" applyAlignment="1">
      <alignment horizontal="right"/>
    </xf>
    <xf numFmtId="2" fontId="0" fillId="6" borderId="4" xfId="0" applyNumberFormat="1" applyFill="1" applyBorder="1" applyAlignment="1">
      <alignment horizontal="right"/>
    </xf>
    <xf numFmtId="2" fontId="0" fillId="6" borderId="5" xfId="0" applyNumberFormat="1" applyFill="1" applyBorder="1" applyAlignment="1">
      <alignment horizontal="right"/>
    </xf>
    <xf numFmtId="2" fontId="0" fillId="6" borderId="7" xfId="0" applyNumberFormat="1" applyFill="1" applyBorder="1" applyAlignment="1">
      <alignment horizontal="right"/>
    </xf>
    <xf numFmtId="2" fontId="0" fillId="0" borderId="6" xfId="0" applyNumberFormat="1" applyBorder="1" applyAlignment="1">
      <alignment horizontal="right"/>
    </xf>
    <xf numFmtId="2" fontId="0" fillId="4" borderId="3" xfId="0" applyNumberFormat="1" applyFill="1" applyBorder="1" applyAlignment="1">
      <alignment horizontal="right"/>
    </xf>
    <xf numFmtId="2" fontId="0" fillId="4" borderId="4" xfId="0" applyNumberFormat="1" applyFill="1" applyBorder="1" applyAlignment="1">
      <alignment horizontal="right"/>
    </xf>
    <xf numFmtId="2" fontId="0" fillId="4" borderId="5" xfId="0" applyNumberFormat="1" applyFill="1" applyBorder="1" applyAlignment="1">
      <alignment horizontal="right"/>
    </xf>
    <xf numFmtId="2" fontId="0" fillId="7" borderId="3" xfId="0" applyNumberFormat="1" applyFill="1" applyBorder="1" applyAlignment="1">
      <alignment horizontal="right"/>
    </xf>
    <xf numFmtId="2" fontId="0" fillId="7" borderId="4" xfId="0" applyNumberFormat="1" applyFill="1" applyBorder="1" applyAlignment="1">
      <alignment horizontal="right"/>
    </xf>
    <xf numFmtId="2" fontId="0" fillId="7" borderId="5" xfId="0" applyNumberFormat="1" applyFill="1" applyBorder="1" applyAlignment="1">
      <alignment horizontal="right"/>
    </xf>
    <xf numFmtId="2" fontId="0" fillId="0" borderId="6" xfId="0" applyNumberFormat="1" applyBorder="1" applyAlignment="1">
      <alignment horizontal="center"/>
    </xf>
    <xf numFmtId="2" fontId="0" fillId="5" borderId="3" xfId="0" applyNumberFormat="1" applyFill="1" applyBorder="1" applyAlignment="1">
      <alignment horizontal="right"/>
    </xf>
    <xf numFmtId="2" fontId="0" fillId="5" borderId="4" xfId="0" applyNumberFormat="1" applyFill="1" applyBorder="1" applyAlignment="1">
      <alignment horizontal="right"/>
    </xf>
    <xf numFmtId="2" fontId="0" fillId="5" borderId="5" xfId="0" applyNumberFormat="1" applyFill="1" applyBorder="1" applyAlignment="1">
      <alignment horizontal="right"/>
    </xf>
    <xf numFmtId="2" fontId="0" fillId="8" borderId="3" xfId="0" applyNumberFormat="1" applyFill="1" applyBorder="1" applyAlignment="1">
      <alignment horizontal="right"/>
    </xf>
    <xf numFmtId="2" fontId="0" fillId="8" borderId="4" xfId="0" applyNumberFormat="1" applyFill="1" applyBorder="1" applyAlignment="1">
      <alignment horizontal="right"/>
    </xf>
    <xf numFmtId="2" fontId="0" fillId="8" borderId="5" xfId="0" applyNumberFormat="1" applyFill="1" applyBorder="1" applyAlignment="1">
      <alignment horizontal="right"/>
    </xf>
    <xf numFmtId="1" fontId="3" fillId="9" borderId="3" xfId="0" applyNumberFormat="1" applyFont="1" applyFill="1" applyBorder="1" applyAlignment="1"/>
    <xf numFmtId="1" fontId="3" fillId="9" borderId="4" xfId="0" applyNumberFormat="1" applyFont="1" applyFill="1" applyBorder="1" applyAlignment="1"/>
    <xf numFmtId="2" fontId="1" fillId="9" borderId="4" xfId="0" applyNumberFormat="1" applyFont="1" applyFill="1" applyBorder="1" applyAlignment="1"/>
    <xf numFmtId="2" fontId="1" fillId="9" borderId="9" xfId="0" applyNumberFormat="1" applyFont="1" applyFill="1" applyBorder="1" applyAlignment="1"/>
    <xf numFmtId="2" fontId="1" fillId="9" borderId="1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64F1C-1590-44C9-B34E-CA7160F02250}">
  <dimension ref="B3:D63"/>
  <sheetViews>
    <sheetView tabSelected="1" zoomScaleNormal="100" workbookViewId="0">
      <selection activeCell="B12" sqref="B12"/>
    </sheetView>
  </sheetViews>
  <sheetFormatPr defaultRowHeight="14.4" x14ac:dyDescent="0.3"/>
  <cols>
    <col min="1" max="1" width="27" style="1" customWidth="1"/>
    <col min="2" max="2" width="49.5546875" style="3" customWidth="1"/>
    <col min="3" max="4" width="10" style="4" customWidth="1"/>
    <col min="5" max="16384" width="8.88671875" style="1"/>
  </cols>
  <sheetData>
    <row r="3" spans="2:4" ht="15" thickBot="1" x14ac:dyDescent="0.35">
      <c r="B3" s="2" t="s">
        <v>4</v>
      </c>
    </row>
    <row r="4" spans="2:4" x14ac:dyDescent="0.3">
      <c r="B4" s="6" t="s">
        <v>12</v>
      </c>
      <c r="C4" s="81">
        <v>6200</v>
      </c>
      <c r="D4" s="32">
        <f>C4</f>
        <v>6200</v>
      </c>
    </row>
    <row r="5" spans="2:4" x14ac:dyDescent="0.3">
      <c r="B5" s="7" t="s">
        <v>13</v>
      </c>
      <c r="C5" s="82">
        <v>4500</v>
      </c>
      <c r="D5" s="33">
        <f>C5</f>
        <v>4500</v>
      </c>
    </row>
    <row r="6" spans="2:4" x14ac:dyDescent="0.3">
      <c r="B6" s="7" t="s">
        <v>16</v>
      </c>
      <c r="C6" s="82">
        <v>4</v>
      </c>
      <c r="D6" s="33">
        <f>C6</f>
        <v>4</v>
      </c>
    </row>
    <row r="7" spans="2:4" x14ac:dyDescent="0.3">
      <c r="B7" s="7" t="s">
        <v>15</v>
      </c>
      <c r="C7" s="82">
        <v>4</v>
      </c>
      <c r="D7" s="33">
        <f>C7</f>
        <v>4</v>
      </c>
    </row>
    <row r="8" spans="2:4" x14ac:dyDescent="0.3">
      <c r="B8" s="8" t="s">
        <v>0</v>
      </c>
      <c r="C8" s="57">
        <f>C4*C5/1000000</f>
        <v>27.9</v>
      </c>
      <c r="D8" s="34">
        <f>D4*D5/1000000</f>
        <v>27.9</v>
      </c>
    </row>
    <row r="9" spans="2:4" x14ac:dyDescent="0.3">
      <c r="B9" s="8" t="s">
        <v>21</v>
      </c>
      <c r="C9" s="57">
        <f>C8*10.7639</f>
        <v>300.31280999999996</v>
      </c>
      <c r="D9" s="34">
        <f>D8*10.7639</f>
        <v>300.31280999999996</v>
      </c>
    </row>
    <row r="10" spans="2:4" x14ac:dyDescent="0.3">
      <c r="B10" s="7" t="s">
        <v>1</v>
      </c>
      <c r="C10" s="83">
        <v>662</v>
      </c>
      <c r="D10" s="35">
        <f>D11*0.453592</f>
        <v>661.99938032</v>
      </c>
    </row>
    <row r="11" spans="2:4" x14ac:dyDescent="0.3">
      <c r="B11" s="8" t="s">
        <v>14</v>
      </c>
      <c r="C11" s="57">
        <f>C10*2.20462</f>
        <v>1459.4584399999999</v>
      </c>
      <c r="D11" s="84">
        <v>1459.46</v>
      </c>
    </row>
    <row r="12" spans="2:4" x14ac:dyDescent="0.3">
      <c r="B12" s="7" t="s">
        <v>11</v>
      </c>
      <c r="C12" s="83">
        <v>172.2</v>
      </c>
      <c r="D12" s="35">
        <f>ROUND(D13*1.60934, 2)</f>
        <v>172.2</v>
      </c>
    </row>
    <row r="13" spans="2:4" x14ac:dyDescent="0.3">
      <c r="B13" s="7" t="s">
        <v>10</v>
      </c>
      <c r="C13" s="57">
        <f>C12*0.621371</f>
        <v>107.0000862</v>
      </c>
      <c r="D13" s="84">
        <v>107</v>
      </c>
    </row>
    <row r="14" spans="2:4" x14ac:dyDescent="0.3">
      <c r="B14" s="8" t="s">
        <v>9</v>
      </c>
      <c r="C14" s="57">
        <f>C12/3.6</f>
        <v>47.833333333333329</v>
      </c>
      <c r="D14" s="34">
        <f>D12/3.6</f>
        <v>47.833333333333329</v>
      </c>
    </row>
    <row r="15" spans="2:4" x14ac:dyDescent="0.3">
      <c r="B15" s="8" t="s">
        <v>7</v>
      </c>
      <c r="C15" s="57">
        <f>1/2*C17*(C14*C14)</f>
        <v>1430.0173611111109</v>
      </c>
      <c r="D15" s="34">
        <f>1/2*D17*(D14*D14)</f>
        <v>1430.0173611111109</v>
      </c>
    </row>
    <row r="16" spans="2:4" x14ac:dyDescent="0.3">
      <c r="B16" s="8" t="s">
        <v>8</v>
      </c>
      <c r="C16" s="57">
        <f>C15/9.80665</f>
        <v>145.82118879649124</v>
      </c>
      <c r="D16" s="34">
        <f>D15/9.80665</f>
        <v>145.82118879649124</v>
      </c>
    </row>
    <row r="17" spans="2:4" ht="16.2" x14ac:dyDescent="0.3">
      <c r="B17" s="7" t="s">
        <v>17</v>
      </c>
      <c r="C17" s="83">
        <v>1.25</v>
      </c>
      <c r="D17" s="35">
        <f>C17</f>
        <v>1.25</v>
      </c>
    </row>
    <row r="18" spans="2:4" x14ac:dyDescent="0.3">
      <c r="B18" s="7" t="s">
        <v>51</v>
      </c>
      <c r="C18" s="83">
        <v>122.06</v>
      </c>
      <c r="D18" s="34">
        <f>D19*4.8824</f>
        <v>122.05999999999999</v>
      </c>
    </row>
    <row r="19" spans="2:4" ht="15" thickBot="1" x14ac:dyDescent="0.35">
      <c r="B19" s="9" t="s">
        <v>52</v>
      </c>
      <c r="C19" s="58">
        <f>C18*0.20482</f>
        <v>25.000329199999999</v>
      </c>
      <c r="D19" s="85">
        <v>25</v>
      </c>
    </row>
    <row r="20" spans="2:4" ht="15" thickBot="1" x14ac:dyDescent="0.35">
      <c r="B20" s="10"/>
      <c r="C20" s="10"/>
      <c r="D20" s="1"/>
    </row>
    <row r="21" spans="2:4" ht="15" thickBot="1" x14ac:dyDescent="0.35">
      <c r="B21" s="11" t="s">
        <v>20</v>
      </c>
      <c r="C21" s="59"/>
      <c r="D21" s="36"/>
    </row>
    <row r="22" spans="2:4" x14ac:dyDescent="0.3">
      <c r="B22" s="12" t="s">
        <v>5</v>
      </c>
      <c r="C22" s="60">
        <f>C8*C16</f>
        <v>4068.4111674221053</v>
      </c>
      <c r="D22" s="37">
        <f>C22</f>
        <v>4068.4111674221053</v>
      </c>
    </row>
    <row r="23" spans="2:4" x14ac:dyDescent="0.3">
      <c r="B23" s="13" t="s">
        <v>6</v>
      </c>
      <c r="C23" s="61">
        <f>C10</f>
        <v>662</v>
      </c>
      <c r="D23" s="38">
        <f t="shared" ref="D23:D59" si="0">C23</f>
        <v>662</v>
      </c>
    </row>
    <row r="24" spans="2:4" ht="15" thickBot="1" x14ac:dyDescent="0.35">
      <c r="B24" s="14" t="s">
        <v>49</v>
      </c>
      <c r="C24" s="62">
        <f>C18*C8</f>
        <v>3405.4739999999997</v>
      </c>
      <c r="D24" s="39">
        <f t="shared" si="0"/>
        <v>3405.4739999999997</v>
      </c>
    </row>
    <row r="25" spans="2:4" x14ac:dyDescent="0.3">
      <c r="B25" s="15" t="s">
        <v>22</v>
      </c>
      <c r="C25" s="63">
        <f>C22-C23</f>
        <v>3406.4111674221053</v>
      </c>
      <c r="D25" s="40">
        <f t="shared" si="0"/>
        <v>3406.4111674221053</v>
      </c>
    </row>
    <row r="26" spans="2:4" x14ac:dyDescent="0.3">
      <c r="B26" s="16" t="s">
        <v>25</v>
      </c>
      <c r="C26" s="64">
        <f>C22+C23</f>
        <v>4730.4111674221058</v>
      </c>
      <c r="D26" s="41">
        <f t="shared" si="0"/>
        <v>4730.4111674221058</v>
      </c>
    </row>
    <row r="27" spans="2:4" ht="15" thickBot="1" x14ac:dyDescent="0.35">
      <c r="B27" s="17" t="s">
        <v>38</v>
      </c>
      <c r="C27" s="65">
        <f>C23+C18*C8</f>
        <v>4067.4739999999997</v>
      </c>
      <c r="D27" s="42">
        <f t="shared" si="0"/>
        <v>4067.4739999999997</v>
      </c>
    </row>
    <row r="28" spans="2:4" x14ac:dyDescent="0.3">
      <c r="B28" s="12" t="s">
        <v>28</v>
      </c>
      <c r="C28" s="60">
        <f>C25/C6</f>
        <v>851.60279185552633</v>
      </c>
      <c r="D28" s="37">
        <f t="shared" si="0"/>
        <v>851.60279185552633</v>
      </c>
    </row>
    <row r="29" spans="2:4" x14ac:dyDescent="0.3">
      <c r="B29" s="13" t="s">
        <v>29</v>
      </c>
      <c r="C29" s="61">
        <f>C26/C6</f>
        <v>1182.6027918555264</v>
      </c>
      <c r="D29" s="38">
        <f t="shared" si="0"/>
        <v>1182.6027918555264</v>
      </c>
    </row>
    <row r="30" spans="2:4" ht="15" thickBot="1" x14ac:dyDescent="0.35">
      <c r="B30" s="14" t="s">
        <v>40</v>
      </c>
      <c r="C30" s="62">
        <f>C27/C6</f>
        <v>1016.8684999999999</v>
      </c>
      <c r="D30" s="39">
        <f t="shared" si="0"/>
        <v>1016.8684999999999</v>
      </c>
    </row>
    <row r="31" spans="2:4" x14ac:dyDescent="0.3">
      <c r="B31" s="18" t="s">
        <v>34</v>
      </c>
      <c r="C31" s="66">
        <f>C28/C7</f>
        <v>212.90069796388158</v>
      </c>
      <c r="D31" s="43">
        <f t="shared" si="0"/>
        <v>212.90069796388158</v>
      </c>
    </row>
    <row r="32" spans="2:4" x14ac:dyDescent="0.3">
      <c r="B32" s="16" t="s">
        <v>35</v>
      </c>
      <c r="C32" s="64">
        <f>C29/C7</f>
        <v>295.65069796388161</v>
      </c>
      <c r="D32" s="41">
        <f t="shared" si="0"/>
        <v>295.65069796388161</v>
      </c>
    </row>
    <row r="33" spans="2:4" ht="15" thickBot="1" x14ac:dyDescent="0.35">
      <c r="B33" s="17" t="s">
        <v>41</v>
      </c>
      <c r="C33" s="65">
        <f>C30/C7</f>
        <v>254.21712499999998</v>
      </c>
      <c r="D33" s="42">
        <f t="shared" si="0"/>
        <v>254.21712499999998</v>
      </c>
    </row>
    <row r="34" spans="2:4" ht="15" thickBot="1" x14ac:dyDescent="0.35">
      <c r="B34" s="19"/>
      <c r="C34" s="67"/>
      <c r="D34" s="44"/>
    </row>
    <row r="35" spans="2:4" x14ac:dyDescent="0.3">
      <c r="B35" s="20" t="s">
        <v>2</v>
      </c>
      <c r="C35" s="68">
        <f>C22*9.80665</f>
        <v>39897.484374999985</v>
      </c>
      <c r="D35" s="45">
        <f t="shared" si="0"/>
        <v>39897.484374999985</v>
      </c>
    </row>
    <row r="36" spans="2:4" x14ac:dyDescent="0.3">
      <c r="B36" s="21" t="s">
        <v>3</v>
      </c>
      <c r="C36" s="69">
        <f t="shared" ref="C36:C46" si="1">C23*9.80665</f>
        <v>6492.0022999999992</v>
      </c>
      <c r="D36" s="46">
        <f t="shared" si="0"/>
        <v>6492.0022999999992</v>
      </c>
    </row>
    <row r="37" spans="2:4" ht="15" thickBot="1" x14ac:dyDescent="0.35">
      <c r="B37" s="22" t="s">
        <v>50</v>
      </c>
      <c r="C37" s="70">
        <f t="shared" si="1"/>
        <v>33396.291602099998</v>
      </c>
      <c r="D37" s="47">
        <f t="shared" si="0"/>
        <v>33396.291602099998</v>
      </c>
    </row>
    <row r="38" spans="2:4" x14ac:dyDescent="0.3">
      <c r="B38" s="23" t="s">
        <v>23</v>
      </c>
      <c r="C38" s="71">
        <f t="shared" si="1"/>
        <v>33405.482074999985</v>
      </c>
      <c r="D38" s="48">
        <f t="shared" si="0"/>
        <v>33405.482074999985</v>
      </c>
    </row>
    <row r="39" spans="2:4" x14ac:dyDescent="0.3">
      <c r="B39" s="24" t="s">
        <v>26</v>
      </c>
      <c r="C39" s="72">
        <f t="shared" si="1"/>
        <v>46389.486674999993</v>
      </c>
      <c r="D39" s="49">
        <f t="shared" si="0"/>
        <v>46389.486674999993</v>
      </c>
    </row>
    <row r="40" spans="2:4" ht="15" thickBot="1" x14ac:dyDescent="0.35">
      <c r="B40" s="25" t="s">
        <v>39</v>
      </c>
      <c r="C40" s="73">
        <f t="shared" si="1"/>
        <v>39888.293902099998</v>
      </c>
      <c r="D40" s="50">
        <f t="shared" si="0"/>
        <v>39888.293902099998</v>
      </c>
    </row>
    <row r="41" spans="2:4" x14ac:dyDescent="0.3">
      <c r="B41" s="20" t="s">
        <v>30</v>
      </c>
      <c r="C41" s="68">
        <f t="shared" si="1"/>
        <v>8351.3705187499963</v>
      </c>
      <c r="D41" s="45">
        <f t="shared" si="0"/>
        <v>8351.3705187499963</v>
      </c>
    </row>
    <row r="42" spans="2:4" x14ac:dyDescent="0.3">
      <c r="B42" s="21" t="s">
        <v>31</v>
      </c>
      <c r="C42" s="69">
        <f t="shared" si="1"/>
        <v>11597.371668749998</v>
      </c>
      <c r="D42" s="46">
        <f t="shared" si="0"/>
        <v>11597.371668749998</v>
      </c>
    </row>
    <row r="43" spans="2:4" ht="15" thickBot="1" x14ac:dyDescent="0.35">
      <c r="B43" s="22" t="s">
        <v>42</v>
      </c>
      <c r="C43" s="70">
        <f t="shared" si="1"/>
        <v>9972.0734755249996</v>
      </c>
      <c r="D43" s="47">
        <f t="shared" si="0"/>
        <v>9972.0734755249996</v>
      </c>
    </row>
    <row r="44" spans="2:4" x14ac:dyDescent="0.3">
      <c r="B44" s="23" t="s">
        <v>36</v>
      </c>
      <c r="C44" s="71">
        <f t="shared" si="1"/>
        <v>2087.8426296874991</v>
      </c>
      <c r="D44" s="48">
        <f t="shared" si="0"/>
        <v>2087.8426296874991</v>
      </c>
    </row>
    <row r="45" spans="2:4" x14ac:dyDescent="0.3">
      <c r="B45" s="24" t="s">
        <v>37</v>
      </c>
      <c r="C45" s="72">
        <f t="shared" si="1"/>
        <v>2899.3429171874996</v>
      </c>
      <c r="D45" s="49">
        <f t="shared" si="0"/>
        <v>2899.3429171874996</v>
      </c>
    </row>
    <row r="46" spans="2:4" ht="15" thickBot="1" x14ac:dyDescent="0.35">
      <c r="B46" s="25" t="s">
        <v>43</v>
      </c>
      <c r="C46" s="73">
        <f t="shared" si="1"/>
        <v>2493.0183688812499</v>
      </c>
      <c r="D46" s="50">
        <f t="shared" si="0"/>
        <v>2493.0183688812499</v>
      </c>
    </row>
    <row r="47" spans="2:4" ht="15" thickBot="1" x14ac:dyDescent="0.35">
      <c r="B47" s="10"/>
      <c r="C47" s="74"/>
      <c r="D47" s="44"/>
    </row>
    <row r="48" spans="2:4" x14ac:dyDescent="0.3">
      <c r="B48" s="26" t="s">
        <v>18</v>
      </c>
      <c r="C48" s="75">
        <f>C22*2.20462</f>
        <v>8969.3006279221208</v>
      </c>
      <c r="D48" s="51">
        <f t="shared" si="0"/>
        <v>8969.3006279221208</v>
      </c>
    </row>
    <row r="49" spans="2:4" x14ac:dyDescent="0.3">
      <c r="B49" s="27" t="s">
        <v>19</v>
      </c>
      <c r="C49" s="76">
        <f t="shared" ref="C49:C59" si="2">C23*2.20462</f>
        <v>1459.4584399999999</v>
      </c>
      <c r="D49" s="52">
        <f t="shared" si="0"/>
        <v>1459.4584399999999</v>
      </c>
    </row>
    <row r="50" spans="2:4" ht="15" thickBot="1" x14ac:dyDescent="0.35">
      <c r="B50" s="28" t="s">
        <v>50</v>
      </c>
      <c r="C50" s="77">
        <f t="shared" si="2"/>
        <v>7507.7760898799988</v>
      </c>
      <c r="D50" s="53">
        <f t="shared" si="0"/>
        <v>7507.7760898799988</v>
      </c>
    </row>
    <row r="51" spans="2:4" x14ac:dyDescent="0.3">
      <c r="B51" s="29" t="s">
        <v>24</v>
      </c>
      <c r="C51" s="78">
        <f t="shared" si="2"/>
        <v>7509.8421879221214</v>
      </c>
      <c r="D51" s="54">
        <f t="shared" si="0"/>
        <v>7509.8421879221214</v>
      </c>
    </row>
    <row r="52" spans="2:4" x14ac:dyDescent="0.3">
      <c r="B52" s="30" t="s">
        <v>27</v>
      </c>
      <c r="C52" s="79">
        <f t="shared" si="2"/>
        <v>10428.759067922121</v>
      </c>
      <c r="D52" s="55">
        <f t="shared" si="0"/>
        <v>10428.759067922121</v>
      </c>
    </row>
    <row r="53" spans="2:4" ht="15" thickBot="1" x14ac:dyDescent="0.35">
      <c r="B53" s="31" t="s">
        <v>47</v>
      </c>
      <c r="C53" s="80">
        <f t="shared" si="2"/>
        <v>8967.2345298799992</v>
      </c>
      <c r="D53" s="56">
        <f t="shared" si="0"/>
        <v>8967.2345298799992</v>
      </c>
    </row>
    <row r="54" spans="2:4" x14ac:dyDescent="0.3">
      <c r="B54" s="26" t="s">
        <v>32</v>
      </c>
      <c r="C54" s="75">
        <f t="shared" si="2"/>
        <v>1877.4605469805304</v>
      </c>
      <c r="D54" s="51">
        <f t="shared" si="0"/>
        <v>1877.4605469805304</v>
      </c>
    </row>
    <row r="55" spans="2:4" x14ac:dyDescent="0.3">
      <c r="B55" s="27" t="s">
        <v>33</v>
      </c>
      <c r="C55" s="76">
        <f t="shared" si="2"/>
        <v>2607.1897669805303</v>
      </c>
      <c r="D55" s="52">
        <f t="shared" si="0"/>
        <v>2607.1897669805303</v>
      </c>
    </row>
    <row r="56" spans="2:4" ht="15" thickBot="1" x14ac:dyDescent="0.35">
      <c r="B56" s="28" t="s">
        <v>44</v>
      </c>
      <c r="C56" s="77">
        <f t="shared" si="2"/>
        <v>2241.8086324699998</v>
      </c>
      <c r="D56" s="53">
        <f t="shared" si="0"/>
        <v>2241.8086324699998</v>
      </c>
    </row>
    <row r="57" spans="2:4" x14ac:dyDescent="0.3">
      <c r="B57" s="29" t="s">
        <v>46</v>
      </c>
      <c r="C57" s="78">
        <f t="shared" si="2"/>
        <v>469.36513674513259</v>
      </c>
      <c r="D57" s="54">
        <f t="shared" si="0"/>
        <v>469.36513674513259</v>
      </c>
    </row>
    <row r="58" spans="2:4" x14ac:dyDescent="0.3">
      <c r="B58" s="30" t="s">
        <v>45</v>
      </c>
      <c r="C58" s="79">
        <f t="shared" si="2"/>
        <v>651.79744174513257</v>
      </c>
      <c r="D58" s="55">
        <f t="shared" si="0"/>
        <v>651.79744174513257</v>
      </c>
    </row>
    <row r="59" spans="2:4" ht="15" thickBot="1" x14ac:dyDescent="0.35">
      <c r="B59" s="31" t="s">
        <v>48</v>
      </c>
      <c r="C59" s="80">
        <f t="shared" si="2"/>
        <v>560.45215811749995</v>
      </c>
      <c r="D59" s="56">
        <f t="shared" si="0"/>
        <v>560.45215811749995</v>
      </c>
    </row>
    <row r="60" spans="2:4" x14ac:dyDescent="0.3">
      <c r="B60" s="1"/>
      <c r="C60" s="5"/>
      <c r="D60" s="5"/>
    </row>
    <row r="61" spans="2:4" x14ac:dyDescent="0.3">
      <c r="B61" s="1"/>
      <c r="C61" s="5"/>
      <c r="D61" s="5"/>
    </row>
    <row r="62" spans="2:4" x14ac:dyDescent="0.3">
      <c r="B62" s="1"/>
      <c r="C62" s="5"/>
      <c r="D62" s="5"/>
    </row>
    <row r="63" spans="2:4" x14ac:dyDescent="0.3">
      <c r="B63" s="1"/>
      <c r="C63" s="5"/>
      <c r="D63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Skoda</dc:creator>
  <cp:lastModifiedBy>Jürgen Skoda</cp:lastModifiedBy>
  <dcterms:created xsi:type="dcterms:W3CDTF">2021-04-02T15:48:34Z</dcterms:created>
  <dcterms:modified xsi:type="dcterms:W3CDTF">2021-10-21T11:52:27Z</dcterms:modified>
</cp:coreProperties>
</file>